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 activeTab="2"/>
  </bookViews>
  <sheets>
    <sheet name="54" sheetId="1" r:id="rId1"/>
    <sheet name="55" sheetId="2" r:id="rId2"/>
    <sheet name="56" sheetId="3" r:id="rId3"/>
  </sheets>
  <definedNames>
    <definedName name="chuong_pl_82" localSheetId="0">'54'!$B$1</definedName>
    <definedName name="chuong_pl_82_name" localSheetId="0">'54'!$A$3</definedName>
    <definedName name="chuong_pl_82_name_name" localSheetId="0">'54'!$A$4</definedName>
    <definedName name="chuong_pl_83" localSheetId="1">'55'!$B$1</definedName>
    <definedName name="chuong_pl_83_name" localSheetId="1">'55'!$A$3</definedName>
    <definedName name="chuong_pl_83_name_name" localSheetId="1">'55'!$A$4</definedName>
    <definedName name="chuong_pl_84" localSheetId="2">'56'!$B$1</definedName>
    <definedName name="chuong_pl_84_name" localSheetId="2">'56'!$A$3</definedName>
    <definedName name="chuong_pl_84_name_name" localSheetId="2">'56'!$A$4</definedName>
  </definedNames>
  <calcPr calcId="145621"/>
</workbook>
</file>

<file path=xl/calcChain.xml><?xml version="1.0" encoding="utf-8"?>
<calcChain xmlns="http://schemas.openxmlformats.org/spreadsheetml/2006/main">
  <c r="F10" i="3" l="1"/>
  <c r="F12" i="3"/>
  <c r="F15" i="3"/>
  <c r="F17" i="3"/>
  <c r="F18" i="3"/>
  <c r="F22" i="3"/>
  <c r="F25" i="3"/>
  <c r="F27" i="3"/>
  <c r="F28" i="3"/>
  <c r="F29" i="3"/>
  <c r="F9" i="3"/>
  <c r="E15" i="1" l="1"/>
  <c r="E18" i="1"/>
  <c r="E16" i="1"/>
  <c r="A4" i="2"/>
  <c r="A4" i="3" s="1"/>
  <c r="F35" i="1"/>
  <c r="F33" i="1"/>
  <c r="F25" i="1"/>
  <c r="F26" i="1"/>
  <c r="F27" i="1"/>
  <c r="F28" i="1"/>
  <c r="F15" i="1"/>
  <c r="F20" i="1"/>
  <c r="F21" i="1"/>
  <c r="C14" i="1" l="1"/>
  <c r="D15" i="1"/>
  <c r="F32" i="2"/>
  <c r="D16" i="2"/>
  <c r="D15" i="3" l="1"/>
  <c r="D27" i="3"/>
  <c r="E27" i="3"/>
  <c r="D25" i="3"/>
  <c r="D35" i="1" s="1"/>
  <c r="E35" i="1" s="1"/>
  <c r="E25" i="3"/>
  <c r="E28" i="3"/>
  <c r="C35" i="1"/>
  <c r="D28" i="1"/>
  <c r="E28" i="1" s="1"/>
  <c r="E26" i="1" s="1"/>
  <c r="E25" i="1" s="1"/>
  <c r="C28" i="1"/>
  <c r="C26" i="1" s="1"/>
  <c r="C25" i="1" s="1"/>
  <c r="E33" i="1"/>
  <c r="C9" i="1"/>
  <c r="E24" i="1"/>
  <c r="E21" i="1"/>
  <c r="E20" i="1"/>
  <c r="D19" i="1"/>
  <c r="E19" i="1" l="1"/>
  <c r="E14" i="1" s="1"/>
  <c r="F19" i="1"/>
  <c r="D14" i="1"/>
  <c r="F14" i="1" s="1"/>
  <c r="D26" i="1"/>
  <c r="D25" i="1" s="1"/>
  <c r="C19" i="1"/>
  <c r="C15" i="3"/>
  <c r="D10" i="3"/>
  <c r="D9" i="3" s="1"/>
  <c r="E10" i="3"/>
  <c r="E9" i="3" s="1"/>
  <c r="E22" i="3"/>
  <c r="C12" i="3"/>
  <c r="C25" i="3"/>
  <c r="C10" i="3"/>
  <c r="C9" i="3" s="1"/>
  <c r="C27" i="3"/>
  <c r="E17" i="3"/>
  <c r="C17" i="3"/>
  <c r="E15" i="3"/>
  <c r="D11" i="3"/>
  <c r="E11" i="3"/>
  <c r="C11" i="3"/>
  <c r="F13" i="2"/>
  <c r="F14" i="2"/>
  <c r="F16" i="2"/>
  <c r="F17" i="2"/>
  <c r="F18" i="2"/>
  <c r="F20" i="2"/>
  <c r="F21" i="2"/>
  <c r="F22" i="2"/>
  <c r="D18" i="2"/>
  <c r="D10" i="2" s="1"/>
  <c r="C18" i="2"/>
  <c r="C16" i="2"/>
  <c r="C10" i="2" s="1"/>
  <c r="C9" i="2" s="1"/>
  <c r="E17" i="2"/>
  <c r="E32" i="2"/>
  <c r="E14" i="2"/>
  <c r="E16" i="2"/>
  <c r="E20" i="2"/>
  <c r="E18" i="2" s="1"/>
  <c r="E13" i="2"/>
  <c r="A1" i="2"/>
  <c r="A1" i="3" s="1"/>
  <c r="E10" i="2" l="1"/>
  <c r="E9" i="2" s="1"/>
  <c r="D9" i="2"/>
  <c r="F9" i="2" s="1"/>
  <c r="D10" i="1"/>
  <c r="F10" i="2"/>
  <c r="D9" i="1" l="1"/>
  <c r="E10" i="1"/>
  <c r="E9" i="1" l="1"/>
  <c r="F10" i="1"/>
  <c r="F9" i="1" s="1"/>
</calcChain>
</file>

<file path=xl/sharedStrings.xml><?xml version="1.0" encoding="utf-8"?>
<sst xmlns="http://schemas.openxmlformats.org/spreadsheetml/2006/main" count="178" uniqueCount="113">
  <si>
    <t>STT</t>
  </si>
  <si>
    <t>Nội dung</t>
  </si>
  <si>
    <t>Dự toán</t>
  </si>
  <si>
    <t>Ước thực hiện</t>
  </si>
  <si>
    <t>Cùng kỳ năm...</t>
  </si>
  <si>
    <t>A</t>
  </si>
  <si>
    <t>B</t>
  </si>
  <si>
    <t>4=3/1</t>
  </si>
  <si>
    <t>TỔNG THU NSNN TRÊN ĐỊA BÀN</t>
  </si>
  <si>
    <t>I</t>
  </si>
  <si>
    <t>Thu nội địa</t>
  </si>
  <si>
    <t>II</t>
  </si>
  <si>
    <t>Thu từ dầu thô</t>
  </si>
  <si>
    <t>III</t>
  </si>
  <si>
    <t>Thu từ hoạt động xuất nhập khẩu</t>
  </si>
  <si>
    <t>IV</t>
  </si>
  <si>
    <t>Thu viện trợ</t>
  </si>
  <si>
    <t>TỔNG THU NGÂN SÁCH ĐỊA PHƯƠNG</t>
  </si>
  <si>
    <t>Thu NSĐP được hưởng theo phân cấp</t>
  </si>
  <si>
    <t>Các khoản thu NSĐP hưởng 100%</t>
  </si>
  <si>
    <t>Thuế giá trị gia tăng (phần NSĐP hưởng 30%)</t>
  </si>
  <si>
    <t>Các khoản thu phân chia NSĐP theo tỷ lệ %</t>
  </si>
  <si>
    <t>Thu bổ sung từ ngân sách cấp trên</t>
  </si>
  <si>
    <t>Thu bổ sung cân đối ngân sách</t>
  </si>
  <si>
    <t>Thu bổ sung có mục tiêu</t>
  </si>
  <si>
    <t>Thu từ quỹ dự trữ tài chính</t>
  </si>
  <si>
    <t>Thu kết dư</t>
  </si>
  <si>
    <t>V</t>
  </si>
  <si>
    <t>Thu chuyển nguồn từ năm trước chuyển sang</t>
  </si>
  <si>
    <t>C</t>
  </si>
  <si>
    <t>TỔNG CHI NSĐP</t>
  </si>
  <si>
    <t>Chi cân đối ngân sách địa phương</t>
  </si>
  <si>
    <t>Chi đầu tư phát triển</t>
  </si>
  <si>
    <t>Chi thường xuyên</t>
  </si>
  <si>
    <t>Chi cho vay</t>
  </si>
  <si>
    <t>Chi viện trợ</t>
  </si>
  <si>
    <t>Chi trả nợ lãi</t>
  </si>
  <si>
    <t>Chi bổ sung quỹ dự trữ tài chính</t>
  </si>
  <si>
    <t>Dự phòng NSNN</t>
  </si>
  <si>
    <t>Các nhiệm vụ chi khác</t>
  </si>
  <si>
    <t>Chi từ nguồn bổ sung có mục tiêu từ NSTW cho NSĐP</t>
  </si>
  <si>
    <t>Chi chuyển nguồn sang năm sau</t>
  </si>
  <si>
    <t>Đơn vị:  đồng</t>
  </si>
  <si>
    <t>UBND XÃ HIỆP LỰC</t>
  </si>
  <si>
    <t>Ước... Quý so (%)</t>
  </si>
  <si>
    <t>Thu từ khu vực doanh nghiệp nhà nước</t>
  </si>
  <si>
    <t>Thu từ khu vực doanh nghiệp có vốn ĐTNN</t>
  </si>
  <si>
    <t>Thu từ khu vực kinh tế ngoài quốc doanh</t>
  </si>
  <si>
    <t>Thuế thu nhập cá nhân</t>
  </si>
  <si>
    <t>Thuế bảo vệ môi trường</t>
  </si>
  <si>
    <t>Các loại phí, lệ phí</t>
  </si>
  <si>
    <t>Trđó: Lệ phí trước bạ</t>
  </si>
  <si>
    <t>Các khoản thu về nhà, đất</t>
  </si>
  <si>
    <t>-</t>
  </si>
  <si>
    <t>Thuế sử dụng đất nông nghiệp</t>
  </si>
  <si>
    <t>Thuế sử dụng đất phi nông nghiệp</t>
  </si>
  <si>
    <t>Thu tiền cho thuê đất, thuê mặt nước</t>
  </si>
  <si>
    <t>Thu tiền sử dụng đất</t>
  </si>
  <si>
    <t>Thu tiền cho thuê và tiền bán nhà thuộc sở hữu NN</t>
  </si>
  <si>
    <t>Thu tiền sử dụng khu vực biển</t>
  </si>
  <si>
    <t>Thu từ khai thác, xử lý tài sản công xử lý theo quy định của pháp luật về quản lý, sử dụng tài sản công</t>
  </si>
  <si>
    <t>Thu từ hoạt động xổ số</t>
  </si>
  <si>
    <t>Thu tiền cấp quyền khai thác khoáng sản, tài nguyên nước, cấp quyền sử dụng tần số vô tuyến điện, thu tiền sử dụng khu vực biển</t>
  </si>
  <si>
    <t>Thu hồi vốn, thu cổ tức, lợi nhuận, lợi nhuận sau thuế, chênh lệch thu chi của Ngân hàng Nhà nước</t>
  </si>
  <si>
    <t>Thu hồi vốn NSNN đầu tư tại tổ chức kinh tế</t>
  </si>
  <si>
    <t>Thu cổ tức, lợi nhuận, lợi nhuận sau thuế, chênh lệch thu chi của Ngân hàng Nhà nước</t>
  </si>
  <si>
    <t>Thu quỹ đất công ích và hoa lợi công sản khác</t>
  </si>
  <si>
    <t>Thu khác ngân sách</t>
  </si>
  <si>
    <t>Thuế GTGT thu từ hàng hóa nhập khẩu</t>
  </si>
  <si>
    <t>Thuế xuất khẩu</t>
  </si>
  <si>
    <t>Thuế nhập khẩu</t>
  </si>
  <si>
    <t>Thuế TTĐB thu từ hàng hóa nhập khẩu</t>
  </si>
  <si>
    <t>Thuế BVMT thu từ hàng hóa nhập khẩu</t>
  </si>
  <si>
    <t>Thuế bổ sung đối với hàng hóa nhập khẩu</t>
  </si>
  <si>
    <t>Thuế khác</t>
  </si>
  <si>
    <t>Hoàn thuế GTGT, thuế TTĐB và các khoản thu khác</t>
  </si>
  <si>
    <t>Thuế GTGT</t>
  </si>
  <si>
    <t>Thuế TTĐB</t>
  </si>
  <si>
    <t>Hoàn các khoản thu khác</t>
  </si>
  <si>
    <t>THU NSĐP ĐƯỢC HƯỞNG THEO PHÂN CẤP</t>
  </si>
  <si>
    <t>Từ các khoản thu phân chia giữa NSTW và NSĐP</t>
  </si>
  <si>
    <t>Thuế GTGT (phần NSĐP hưởng 30%)</t>
  </si>
  <si>
    <t>Ước...Quý so (%)</t>
  </si>
  <si>
    <t>CHI CÂN ĐỐI NSĐP</t>
  </si>
  <si>
    <t>Chi đầu tư phát triển theo ngành, lĩnh vực</t>
  </si>
  <si>
    <t>Chi chương trình mục tiêu quốc gia</t>
  </si>
  <si>
    <t>Trong đó:</t>
  </si>
  <si>
    <t>- Chi giáo dục, đào tạo và dạy nghề</t>
  </si>
  <si>
    <t>- Chi khoa học, công nghệ, đổi mới sáng tạo và chuyển đổi số</t>
  </si>
  <si>
    <t>VI</t>
  </si>
  <si>
    <t>VII</t>
  </si>
  <si>
    <t>Dự phòng ngân sách nhà nước</t>
  </si>
  <si>
    <t>VIII</t>
  </si>
  <si>
    <t>Chi cải cách tiền lương, tinh giản biên chế</t>
  </si>
  <si>
    <t>IX</t>
  </si>
  <si>
    <t>CHI TỪ NGUỒN BỔ SUNG CÓ MỤC TIÊU TỪ NSTW CHO NSĐP</t>
  </si>
  <si>
    <t>Chi đầu tư thực hiện các chương trình, nhiệm vụ, dự án</t>
  </si>
  <si>
    <t>Chi thường xuyên thực hiện các chế độ, chính sách</t>
  </si>
  <si>
    <t>Chi thực hiện các chương trình mục tiêu quốc gia</t>
  </si>
  <si>
    <t>TÌNH HÌNH CÂN ĐỐI NSĐP QUÝ 1 NĂM 2026</t>
  </si>
  <si>
    <t>Quý 1</t>
  </si>
  <si>
    <t>Lũy kế năm</t>
  </si>
  <si>
    <t>ƯỚC THỰC HIỆN THU NSNN QUÝ 1 NĂM 2026</t>
  </si>
  <si>
    <t>Cùng kỳ năm 2025</t>
  </si>
  <si>
    <t>ƯỚC THỰC HIỆN CHI NSNN QUÝ 1 NĂM 2026</t>
  </si>
  <si>
    <t>Kinh phí thực hiện chính sách, chế độ ưu đãi người có công với cách mạng</t>
  </si>
  <si>
    <t>Kinh phí hỗ trợ địa phương sản xuất lúa</t>
  </si>
  <si>
    <r>
      <t xml:space="preserve">Mẫu biểu số 54
 </t>
    </r>
    <r>
      <rPr>
        <sz val="10"/>
        <color theme="1"/>
        <rFont val="Times New Roman"/>
        <family val="1"/>
      </rPr>
      <t>TheoNghị định 26/2026/TT-BTC
Ngày 25/3/2026 của Bộ Tài chính</t>
    </r>
  </si>
  <si>
    <r>
      <t xml:space="preserve">Mẫu biểu số 55
 </t>
    </r>
    <r>
      <rPr>
        <sz val="10"/>
        <color theme="1"/>
        <rFont val="Times New Roman"/>
        <family val="1"/>
      </rPr>
      <t>TheoNghị định 26/2026/TT-BTC
Ngày 25/3/2026 của Bộ Tài chính</t>
    </r>
  </si>
  <si>
    <r>
      <t xml:space="preserve">Mẫu biểu số 56.1
 </t>
    </r>
    <r>
      <rPr>
        <sz val="10"/>
        <color theme="1"/>
        <rFont val="Times New Roman"/>
        <family val="1"/>
      </rPr>
      <t>TheoNghị định 26/2026/TT-BTC
Ngày 25/3/2026 của Bộ Tài chính</t>
    </r>
  </si>
  <si>
    <t>Ước …. tháng so (%)</t>
  </si>
  <si>
    <t>(Kèm theo Báo cáo số 129/BC-UBND ngày  10  tháng 4 năm 2026 của UBND xã Hiệp Lực)</t>
  </si>
  <si>
    <t>Đơn vị: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</si>
</sst>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10" fontId="9" fillId="2" borderId="1" xfId="2" applyNumberFormat="1" applyFont="1" applyFill="1" applyBorder="1" applyAlignment="1">
      <alignment horizontal="right" vertical="center" wrapText="1"/>
    </xf>
    <xf numFmtId="9" fontId="9" fillId="2" borderId="1" xfId="2" applyNumberFormat="1" applyFont="1" applyFill="1" applyBorder="1" applyAlignment="1">
      <alignment horizontal="right" vertical="center" wrapText="1"/>
    </xf>
    <xf numFmtId="10" fontId="6" fillId="2" borderId="1" xfId="2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9" fillId="0" borderId="0" xfId="0" applyFont="1"/>
    <xf numFmtId="3" fontId="6" fillId="2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/>
    <xf numFmtId="164" fontId="4" fillId="0" borderId="0" xfId="0" applyNumberFormat="1" applyFont="1"/>
    <xf numFmtId="3" fontId="6" fillId="2" borderId="1" xfId="0" applyNumberFormat="1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3" fontId="12" fillId="0" borderId="0" xfId="0" applyNumberFormat="1" applyFont="1" applyAlignment="1">
      <alignment vertical="center"/>
    </xf>
    <xf numFmtId="10" fontId="4" fillId="2" borderId="1" xfId="2" applyNumberFormat="1" applyFont="1" applyFill="1" applyBorder="1" applyAlignment="1">
      <alignment horizontal="right" vertical="center" wrapText="1"/>
    </xf>
    <xf numFmtId="9" fontId="4" fillId="2" borderId="1" xfId="2" applyFont="1" applyFill="1" applyBorder="1" applyAlignment="1">
      <alignment horizontal="right" vertical="center" wrapText="1"/>
    </xf>
    <xf numFmtId="10" fontId="8" fillId="2" borderId="1" xfId="2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9" fontId="4" fillId="2" borderId="1" xfId="2" applyNumberFormat="1" applyFont="1" applyFill="1" applyBorder="1" applyAlignment="1">
      <alignment horizontal="right" vertical="center" wrapText="1"/>
    </xf>
    <xf numFmtId="9" fontId="8" fillId="2" borderId="1" xfId="2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7" topLeftCell="A8" activePane="bottomLeft" state="frozen"/>
      <selection pane="bottomLeft" activeCell="D22" sqref="D22"/>
    </sheetView>
  </sheetViews>
  <sheetFormatPr defaultRowHeight="15" x14ac:dyDescent="0.25"/>
  <cols>
    <col min="1" max="1" width="5.85546875" style="1" customWidth="1"/>
    <col min="2" max="2" width="30.85546875" style="1" customWidth="1"/>
    <col min="3" max="3" width="17.7109375" style="1" customWidth="1"/>
    <col min="4" max="4" width="17.140625" style="1" customWidth="1"/>
    <col min="5" max="5" width="16.28515625" style="1" customWidth="1"/>
    <col min="6" max="6" width="11.42578125" style="1" bestFit="1" customWidth="1"/>
    <col min="7" max="16384" width="9.140625" style="1"/>
  </cols>
  <sheetData>
    <row r="1" spans="1:7" ht="42.75" customHeight="1" x14ac:dyDescent="0.25">
      <c r="A1" s="42" t="s">
        <v>43</v>
      </c>
      <c r="B1" s="42"/>
      <c r="E1" s="43" t="s">
        <v>107</v>
      </c>
      <c r="F1" s="43"/>
      <c r="G1" s="43"/>
    </row>
    <row r="2" spans="1:7" ht="21" customHeight="1" x14ac:dyDescent="0.25">
      <c r="A2" s="2"/>
      <c r="B2" s="2"/>
      <c r="F2" s="2"/>
      <c r="G2" s="2"/>
    </row>
    <row r="3" spans="1:7" ht="18.75" x14ac:dyDescent="0.25">
      <c r="A3" s="40" t="s">
        <v>99</v>
      </c>
      <c r="B3" s="40"/>
      <c r="C3" s="40"/>
      <c r="D3" s="40"/>
      <c r="E3" s="40"/>
      <c r="F3" s="40"/>
      <c r="G3" s="40"/>
    </row>
    <row r="4" spans="1:7" x14ac:dyDescent="0.25">
      <c r="A4" s="38" t="s">
        <v>111</v>
      </c>
      <c r="B4" s="38"/>
      <c r="C4" s="38"/>
      <c r="D4" s="38"/>
      <c r="E4" s="38"/>
      <c r="F4" s="38"/>
      <c r="G4" s="38"/>
    </row>
    <row r="5" spans="1:7" x14ac:dyDescent="0.25">
      <c r="A5" s="3"/>
      <c r="E5" s="41" t="s">
        <v>42</v>
      </c>
      <c r="F5" s="41"/>
      <c r="G5" s="41"/>
    </row>
    <row r="6" spans="1:7" x14ac:dyDescent="0.25">
      <c r="A6" s="39" t="s">
        <v>0</v>
      </c>
      <c r="B6" s="39" t="s">
        <v>1</v>
      </c>
      <c r="C6" s="39" t="s">
        <v>2</v>
      </c>
      <c r="D6" s="39" t="s">
        <v>3</v>
      </c>
      <c r="E6" s="39"/>
      <c r="F6" s="39" t="s">
        <v>110</v>
      </c>
      <c r="G6" s="39"/>
    </row>
    <row r="7" spans="1:7" ht="42.75" x14ac:dyDescent="0.25">
      <c r="A7" s="39"/>
      <c r="B7" s="39"/>
      <c r="C7" s="39"/>
      <c r="D7" s="4" t="s">
        <v>100</v>
      </c>
      <c r="E7" s="4" t="s">
        <v>101</v>
      </c>
      <c r="F7" s="4" t="s">
        <v>2</v>
      </c>
      <c r="G7" s="4" t="s">
        <v>4</v>
      </c>
    </row>
    <row r="8" spans="1:7" x14ac:dyDescent="0.25">
      <c r="A8" s="5" t="s">
        <v>5</v>
      </c>
      <c r="B8" s="5" t="s">
        <v>6</v>
      </c>
      <c r="C8" s="5">
        <v>1</v>
      </c>
      <c r="D8" s="5">
        <v>2</v>
      </c>
      <c r="E8" s="5">
        <v>3</v>
      </c>
      <c r="F8" s="5" t="s">
        <v>7</v>
      </c>
      <c r="G8" s="5">
        <v>5</v>
      </c>
    </row>
    <row r="9" spans="1:7" ht="28.5" x14ac:dyDescent="0.25">
      <c r="A9" s="4" t="s">
        <v>5</v>
      </c>
      <c r="B9" s="6" t="s">
        <v>8</v>
      </c>
      <c r="C9" s="29">
        <f>C10</f>
        <v>1800000000</v>
      </c>
      <c r="D9" s="29">
        <f t="shared" ref="D9:E9" si="0">D10</f>
        <v>716269629</v>
      </c>
      <c r="E9" s="29">
        <f t="shared" si="0"/>
        <v>716269629</v>
      </c>
      <c r="F9" s="33">
        <f>F10</f>
        <v>0.39792757166666665</v>
      </c>
      <c r="G9" s="5"/>
    </row>
    <row r="10" spans="1:7" ht="21.75" customHeight="1" x14ac:dyDescent="0.25">
      <c r="A10" s="5" t="s">
        <v>9</v>
      </c>
      <c r="B10" s="7" t="s">
        <v>10</v>
      </c>
      <c r="C10" s="28">
        <v>1800000000</v>
      </c>
      <c r="D10" s="28">
        <f>'55'!D10</f>
        <v>716269629</v>
      </c>
      <c r="E10" s="28">
        <f>D10</f>
        <v>716269629</v>
      </c>
      <c r="F10" s="31">
        <f>E10/C10</f>
        <v>0.39792757166666665</v>
      </c>
      <c r="G10" s="5"/>
    </row>
    <row r="11" spans="1:7" ht="21.75" customHeight="1" x14ac:dyDescent="0.25">
      <c r="A11" s="5" t="s">
        <v>11</v>
      </c>
      <c r="B11" s="7" t="s">
        <v>12</v>
      </c>
      <c r="C11" s="28"/>
      <c r="D11" s="28"/>
      <c r="E11" s="28"/>
      <c r="F11" s="5"/>
      <c r="G11" s="5"/>
    </row>
    <row r="12" spans="1:7" ht="21.75" customHeight="1" x14ac:dyDescent="0.25">
      <c r="A12" s="5" t="s">
        <v>13</v>
      </c>
      <c r="B12" s="7" t="s">
        <v>14</v>
      </c>
      <c r="C12" s="28"/>
      <c r="D12" s="28"/>
      <c r="E12" s="28"/>
      <c r="F12" s="5"/>
      <c r="G12" s="5"/>
    </row>
    <row r="13" spans="1:7" ht="21.75" customHeight="1" x14ac:dyDescent="0.25">
      <c r="A13" s="5" t="s">
        <v>15</v>
      </c>
      <c r="B13" s="7" t="s">
        <v>16</v>
      </c>
      <c r="C13" s="28"/>
      <c r="D13" s="28"/>
      <c r="E13" s="28"/>
      <c r="F13" s="5"/>
      <c r="G13" s="5"/>
    </row>
    <row r="14" spans="1:7" ht="28.5" x14ac:dyDescent="0.25">
      <c r="A14" s="4" t="s">
        <v>6</v>
      </c>
      <c r="B14" s="6" t="s">
        <v>17</v>
      </c>
      <c r="C14" s="29">
        <f>C15+C19+C23+C24</f>
        <v>100632000000</v>
      </c>
      <c r="D14" s="29">
        <f>D15+D19+D23+D24</f>
        <v>47337212351</v>
      </c>
      <c r="E14" s="29">
        <f t="shared" ref="E14" si="1">E15+E19+E23+E24</f>
        <v>47337212351</v>
      </c>
      <c r="F14" s="37">
        <f>D14/C14</f>
        <v>0.47039920056244533</v>
      </c>
      <c r="G14" s="5"/>
    </row>
    <row r="15" spans="1:7" ht="28.5" x14ac:dyDescent="0.25">
      <c r="A15" s="4" t="s">
        <v>9</v>
      </c>
      <c r="B15" s="6" t="s">
        <v>18</v>
      </c>
      <c r="C15" s="29">
        <v>1660000000</v>
      </c>
      <c r="D15" s="29">
        <f>SUM(D16:D18)</f>
        <v>626279473</v>
      </c>
      <c r="E15" s="29">
        <f>SUM(E16:E18)</f>
        <v>626279473</v>
      </c>
      <c r="F15" s="37">
        <f t="shared" ref="F15:F28" si="2">D15/C15</f>
        <v>0.37727679096385541</v>
      </c>
      <c r="G15" s="5"/>
    </row>
    <row r="16" spans="1:7" ht="24.75" customHeight="1" x14ac:dyDescent="0.25">
      <c r="A16" s="5">
        <v>1</v>
      </c>
      <c r="B16" s="7" t="s">
        <v>19</v>
      </c>
      <c r="C16" s="28"/>
      <c r="D16" s="28">
        <v>572259624</v>
      </c>
      <c r="E16" s="28">
        <f>D16</f>
        <v>572259624</v>
      </c>
      <c r="F16" s="37"/>
      <c r="G16" s="5"/>
    </row>
    <row r="17" spans="1:7" ht="30" x14ac:dyDescent="0.25">
      <c r="A17" s="5">
        <v>2</v>
      </c>
      <c r="B17" s="7" t="s">
        <v>20</v>
      </c>
      <c r="C17" s="28"/>
      <c r="D17" s="28"/>
      <c r="E17" s="28"/>
      <c r="F17" s="37"/>
      <c r="G17" s="5"/>
    </row>
    <row r="18" spans="1:7" ht="30" x14ac:dyDescent="0.25">
      <c r="A18" s="5">
        <v>3</v>
      </c>
      <c r="B18" s="7" t="s">
        <v>21</v>
      </c>
      <c r="C18" s="28"/>
      <c r="D18" s="28">
        <v>54019849</v>
      </c>
      <c r="E18" s="28">
        <f>D18</f>
        <v>54019849</v>
      </c>
      <c r="F18" s="37"/>
      <c r="G18" s="5"/>
    </row>
    <row r="19" spans="1:7" ht="28.5" x14ac:dyDescent="0.25">
      <c r="A19" s="4" t="s">
        <v>11</v>
      </c>
      <c r="B19" s="6" t="s">
        <v>22</v>
      </c>
      <c r="C19" s="29">
        <f>C20+C21</f>
        <v>98972000000</v>
      </c>
      <c r="D19" s="29">
        <f t="shared" ref="D19:E19" si="3">D20+D21</f>
        <v>23550350000</v>
      </c>
      <c r="E19" s="29">
        <f t="shared" si="3"/>
        <v>23550350000</v>
      </c>
      <c r="F19" s="37">
        <f t="shared" si="2"/>
        <v>0.23794962211534576</v>
      </c>
      <c r="G19" s="5"/>
    </row>
    <row r="20" spans="1:7" ht="23.25" customHeight="1" x14ac:dyDescent="0.25">
      <c r="A20" s="5">
        <v>1</v>
      </c>
      <c r="B20" s="7" t="s">
        <v>23</v>
      </c>
      <c r="C20" s="28">
        <v>69621000000</v>
      </c>
      <c r="D20" s="28">
        <v>15000000000</v>
      </c>
      <c r="E20" s="28">
        <f>D20</f>
        <v>15000000000</v>
      </c>
      <c r="F20" s="36">
        <f t="shared" si="2"/>
        <v>0.21545223423966905</v>
      </c>
      <c r="G20" s="5"/>
    </row>
    <row r="21" spans="1:7" ht="21.75" customHeight="1" x14ac:dyDescent="0.25">
      <c r="A21" s="5">
        <v>2</v>
      </c>
      <c r="B21" s="7" t="s">
        <v>24</v>
      </c>
      <c r="C21" s="28">
        <v>29351000000</v>
      </c>
      <c r="D21" s="30">
        <v>8550350000</v>
      </c>
      <c r="E21" s="28">
        <f>D21</f>
        <v>8550350000</v>
      </c>
      <c r="F21" s="36">
        <f t="shared" si="2"/>
        <v>0.2913137542162107</v>
      </c>
      <c r="G21" s="5"/>
    </row>
    <row r="22" spans="1:7" x14ac:dyDescent="0.25">
      <c r="A22" s="4" t="s">
        <v>13</v>
      </c>
      <c r="B22" s="6" t="s">
        <v>25</v>
      </c>
      <c r="C22" s="28"/>
      <c r="D22" s="28"/>
      <c r="E22" s="28"/>
      <c r="F22" s="36"/>
      <c r="G22" s="5"/>
    </row>
    <row r="23" spans="1:7" x14ac:dyDescent="0.25">
      <c r="A23" s="4" t="s">
        <v>15</v>
      </c>
      <c r="B23" s="6" t="s">
        <v>26</v>
      </c>
      <c r="C23" s="29"/>
      <c r="D23" s="29"/>
      <c r="E23" s="29"/>
      <c r="F23" s="36"/>
      <c r="G23" s="4"/>
    </row>
    <row r="24" spans="1:7" ht="28.5" x14ac:dyDescent="0.25">
      <c r="A24" s="4" t="s">
        <v>27</v>
      </c>
      <c r="B24" s="6" t="s">
        <v>28</v>
      </c>
      <c r="C24" s="28"/>
      <c r="D24" s="29">
        <v>23160582878</v>
      </c>
      <c r="E24" s="29">
        <f>D24</f>
        <v>23160582878</v>
      </c>
      <c r="F24" s="36"/>
      <c r="G24" s="5"/>
    </row>
    <row r="25" spans="1:7" ht="25.5" customHeight="1" x14ac:dyDescent="0.25">
      <c r="A25" s="4" t="s">
        <v>29</v>
      </c>
      <c r="B25" s="6" t="s">
        <v>30</v>
      </c>
      <c r="C25" s="29">
        <f>C26+C35</f>
        <v>100632000000</v>
      </c>
      <c r="D25" s="29">
        <f t="shared" ref="D25:E25" si="4">D26+D35</f>
        <v>18033432751</v>
      </c>
      <c r="E25" s="29">
        <f t="shared" si="4"/>
        <v>18033432751</v>
      </c>
      <c r="F25" s="37">
        <f t="shared" si="2"/>
        <v>0.17920177230900708</v>
      </c>
      <c r="G25" s="4"/>
    </row>
    <row r="26" spans="1:7" ht="25.5" customHeight="1" x14ac:dyDescent="0.25">
      <c r="A26" s="4" t="s">
        <v>9</v>
      </c>
      <c r="B26" s="6" t="s">
        <v>31</v>
      </c>
      <c r="C26" s="29">
        <f>SUM(C27:C34)</f>
        <v>97361000000</v>
      </c>
      <c r="D26" s="29">
        <f t="shared" ref="D26:E26" si="5">SUM(D27:D34)</f>
        <v>17295094759</v>
      </c>
      <c r="E26" s="29">
        <f t="shared" si="5"/>
        <v>17295094759</v>
      </c>
      <c r="F26" s="37">
        <f t="shared" si="2"/>
        <v>0.17763883648483478</v>
      </c>
      <c r="G26" s="4"/>
    </row>
    <row r="27" spans="1:7" ht="25.5" customHeight="1" x14ac:dyDescent="0.25">
      <c r="A27" s="5">
        <v>1</v>
      </c>
      <c r="B27" s="7" t="s">
        <v>32</v>
      </c>
      <c r="C27" s="28">
        <v>2031000000</v>
      </c>
      <c r="D27" s="28"/>
      <c r="E27" s="28"/>
      <c r="F27" s="36">
        <f t="shared" si="2"/>
        <v>0</v>
      </c>
      <c r="G27" s="5"/>
    </row>
    <row r="28" spans="1:7" ht="25.5" customHeight="1" x14ac:dyDescent="0.25">
      <c r="A28" s="5">
        <v>2</v>
      </c>
      <c r="B28" s="7" t="s">
        <v>33</v>
      </c>
      <c r="C28" s="28">
        <f>'56'!C15</f>
        <v>93557000000</v>
      </c>
      <c r="D28" s="28">
        <f>'56'!D15</f>
        <v>16522094759</v>
      </c>
      <c r="E28" s="28">
        <f>D28</f>
        <v>16522094759</v>
      </c>
      <c r="F28" s="36">
        <f t="shared" si="2"/>
        <v>0.17659923639064956</v>
      </c>
      <c r="G28" s="5"/>
    </row>
    <row r="29" spans="1:7" ht="25.5" customHeight="1" x14ac:dyDescent="0.25">
      <c r="A29" s="5">
        <v>3</v>
      </c>
      <c r="B29" s="7" t="s">
        <v>34</v>
      </c>
      <c r="C29" s="28"/>
      <c r="D29" s="28"/>
      <c r="E29" s="28"/>
      <c r="F29" s="5"/>
      <c r="G29" s="5"/>
    </row>
    <row r="30" spans="1:7" ht="25.5" customHeight="1" x14ac:dyDescent="0.25">
      <c r="A30" s="5">
        <v>4</v>
      </c>
      <c r="B30" s="7" t="s">
        <v>35</v>
      </c>
      <c r="C30" s="28"/>
      <c r="D30" s="28"/>
      <c r="E30" s="28"/>
      <c r="F30" s="5"/>
      <c r="G30" s="5"/>
    </row>
    <row r="31" spans="1:7" ht="25.5" customHeight="1" x14ac:dyDescent="0.25">
      <c r="A31" s="5">
        <v>5</v>
      </c>
      <c r="B31" s="7" t="s">
        <v>36</v>
      </c>
      <c r="C31" s="28"/>
      <c r="D31" s="28"/>
      <c r="E31" s="28"/>
      <c r="F31" s="5"/>
      <c r="G31" s="5"/>
    </row>
    <row r="32" spans="1:7" ht="25.5" customHeight="1" x14ac:dyDescent="0.25">
      <c r="A32" s="5">
        <v>6</v>
      </c>
      <c r="B32" s="7" t="s">
        <v>37</v>
      </c>
      <c r="C32" s="28"/>
      <c r="D32" s="28"/>
      <c r="E32" s="28"/>
      <c r="F32" s="5"/>
      <c r="G32" s="5"/>
    </row>
    <row r="33" spans="1:7" ht="25.5" customHeight="1" x14ac:dyDescent="0.25">
      <c r="A33" s="5">
        <v>7</v>
      </c>
      <c r="B33" s="7" t="s">
        <v>38</v>
      </c>
      <c r="C33" s="28">
        <v>1773000000</v>
      </c>
      <c r="D33" s="28">
        <v>773000000</v>
      </c>
      <c r="E33" s="28">
        <f>D33</f>
        <v>773000000</v>
      </c>
      <c r="F33" s="32">
        <f>D33/C33</f>
        <v>0.43598420755781164</v>
      </c>
      <c r="G33" s="5"/>
    </row>
    <row r="34" spans="1:7" ht="25.5" customHeight="1" x14ac:dyDescent="0.25">
      <c r="A34" s="5">
        <v>8</v>
      </c>
      <c r="B34" s="7" t="s">
        <v>39</v>
      </c>
      <c r="C34" s="28"/>
      <c r="D34" s="28"/>
      <c r="E34" s="28"/>
      <c r="F34" s="32"/>
      <c r="G34" s="5"/>
    </row>
    <row r="35" spans="1:7" ht="31.5" customHeight="1" x14ac:dyDescent="0.25">
      <c r="A35" s="4" t="s">
        <v>11</v>
      </c>
      <c r="B35" s="6" t="s">
        <v>40</v>
      </c>
      <c r="C35" s="29">
        <f>'56'!C25</f>
        <v>3271000000</v>
      </c>
      <c r="D35" s="29">
        <f>'56'!D25</f>
        <v>738337992</v>
      </c>
      <c r="E35" s="29">
        <f>D35</f>
        <v>738337992</v>
      </c>
      <c r="F35" s="37">
        <f t="shared" ref="F35" si="6">D35/C35</f>
        <v>0.22572240660348517</v>
      </c>
      <c r="G35" s="5"/>
    </row>
    <row r="36" spans="1:7" ht="31.5" customHeight="1" x14ac:dyDescent="0.25">
      <c r="A36" s="4" t="s">
        <v>13</v>
      </c>
      <c r="B36" s="6" t="s">
        <v>41</v>
      </c>
      <c r="C36" s="28"/>
      <c r="D36" s="28"/>
      <c r="E36" s="28"/>
      <c r="F36" s="5"/>
      <c r="G36" s="5"/>
    </row>
  </sheetData>
  <mergeCells count="10">
    <mergeCell ref="A3:G3"/>
    <mergeCell ref="E5:G5"/>
    <mergeCell ref="A1:B1"/>
    <mergeCell ref="E1:G1"/>
    <mergeCell ref="A4:G4"/>
    <mergeCell ref="A6:A7"/>
    <mergeCell ref="B6:B7"/>
    <mergeCell ref="C6:C7"/>
    <mergeCell ref="D6:E6"/>
    <mergeCell ref="F6:G6"/>
  </mergeCells>
  <pageMargins left="0.7" right="0.2" top="0.5" bottom="0.5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13" workbookViewId="0">
      <selection activeCell="C6" sqref="C6:C7"/>
    </sheetView>
  </sheetViews>
  <sheetFormatPr defaultRowHeight="15" x14ac:dyDescent="0.25"/>
  <cols>
    <col min="1" max="1" width="4.7109375" style="1" customWidth="1"/>
    <col min="2" max="2" width="33.28515625" style="1" customWidth="1"/>
    <col min="3" max="4" width="14.5703125" style="1" customWidth="1"/>
    <col min="5" max="5" width="12.85546875" style="1" customWidth="1"/>
    <col min="6" max="6" width="13.140625" style="1" bestFit="1" customWidth="1"/>
    <col min="7" max="7" width="9.5703125" style="1" customWidth="1"/>
    <col min="8" max="16384" width="9.140625" style="1"/>
  </cols>
  <sheetData>
    <row r="1" spans="1:7" ht="50.25" customHeight="1" x14ac:dyDescent="0.25">
      <c r="A1" s="45" t="str">
        <f>'54'!A1:B1</f>
        <v>UBND XÃ HIỆP LỰC</v>
      </c>
      <c r="B1" s="45"/>
      <c r="E1" s="43" t="s">
        <v>108</v>
      </c>
      <c r="F1" s="43"/>
      <c r="G1" s="35"/>
    </row>
    <row r="2" spans="1:7" ht="25.5" customHeight="1" x14ac:dyDescent="0.25">
      <c r="A2" s="2"/>
      <c r="B2" s="2"/>
      <c r="F2" s="2"/>
      <c r="G2" s="2"/>
    </row>
    <row r="3" spans="1:7" ht="18.75" x14ac:dyDescent="0.25">
      <c r="A3" s="40" t="s">
        <v>102</v>
      </c>
      <c r="B3" s="40"/>
      <c r="C3" s="40"/>
      <c r="D3" s="40"/>
      <c r="E3" s="40"/>
      <c r="F3" s="40"/>
      <c r="G3" s="40"/>
    </row>
    <row r="4" spans="1:7" x14ac:dyDescent="0.25">
      <c r="A4" s="38" t="str">
        <f>'54'!chuong_pl_82_name_name</f>
        <v>(Kèm theo Báo cáo số 129/BC-UBND ngày  10  tháng 4 năm 2026 của UBND xã Hiệp Lực)</v>
      </c>
      <c r="B4" s="38"/>
      <c r="C4" s="38"/>
      <c r="D4" s="38"/>
      <c r="E4" s="38"/>
      <c r="F4" s="38"/>
      <c r="G4" s="38"/>
    </row>
    <row r="5" spans="1:7" x14ac:dyDescent="0.25">
      <c r="A5" s="3"/>
      <c r="E5" s="41" t="s">
        <v>42</v>
      </c>
      <c r="F5" s="41"/>
      <c r="G5" s="41"/>
    </row>
    <row r="6" spans="1:7" ht="15.75" x14ac:dyDescent="0.25">
      <c r="A6" s="44" t="s">
        <v>0</v>
      </c>
      <c r="B6" s="44" t="s">
        <v>1</v>
      </c>
      <c r="C6" s="44" t="s">
        <v>2</v>
      </c>
      <c r="D6" s="44" t="s">
        <v>3</v>
      </c>
      <c r="E6" s="44"/>
      <c r="F6" s="44" t="s">
        <v>44</v>
      </c>
      <c r="G6" s="44"/>
    </row>
    <row r="7" spans="1:7" ht="47.25" x14ac:dyDescent="0.25">
      <c r="A7" s="44"/>
      <c r="B7" s="44"/>
      <c r="C7" s="44"/>
      <c r="D7" s="8" t="s">
        <v>100</v>
      </c>
      <c r="E7" s="8" t="s">
        <v>101</v>
      </c>
      <c r="F7" s="8" t="s">
        <v>2</v>
      </c>
      <c r="G7" s="8" t="s">
        <v>103</v>
      </c>
    </row>
    <row r="8" spans="1:7" ht="15.75" x14ac:dyDescent="0.25">
      <c r="A8" s="9" t="s">
        <v>5</v>
      </c>
      <c r="B8" s="9" t="s">
        <v>6</v>
      </c>
      <c r="C8" s="9">
        <v>1</v>
      </c>
      <c r="D8" s="9">
        <v>2</v>
      </c>
      <c r="E8" s="9">
        <v>3</v>
      </c>
      <c r="F8" s="9">
        <v>4</v>
      </c>
      <c r="G8" s="9">
        <v>5</v>
      </c>
    </row>
    <row r="9" spans="1:7" ht="31.5" x14ac:dyDescent="0.25">
      <c r="A9" s="8" t="s">
        <v>5</v>
      </c>
      <c r="B9" s="10" t="s">
        <v>8</v>
      </c>
      <c r="C9" s="16">
        <f>C10</f>
        <v>1800000000</v>
      </c>
      <c r="D9" s="16">
        <f>D10</f>
        <v>716269629</v>
      </c>
      <c r="E9" s="16">
        <f>E10</f>
        <v>716269629</v>
      </c>
      <c r="F9" s="19">
        <f>D9/C9</f>
        <v>0.39792757166666665</v>
      </c>
      <c r="G9" s="9"/>
    </row>
    <row r="10" spans="1:7" ht="15.75" x14ac:dyDescent="0.25">
      <c r="A10" s="8" t="s">
        <v>9</v>
      </c>
      <c r="B10" s="10" t="s">
        <v>10</v>
      </c>
      <c r="C10" s="16">
        <f>C13+C11+C12+C14+C15+C16+C18+C24+C32</f>
        <v>1800000000</v>
      </c>
      <c r="D10" s="16">
        <f>D13+D11+D12+D14+D15+D16+D18+D24+D32</f>
        <v>716269629</v>
      </c>
      <c r="E10" s="16">
        <f>E13+E11+E12+E14+E15+E16+E18+E24+E32</f>
        <v>716269629</v>
      </c>
      <c r="F10" s="19">
        <f t="shared" ref="F10:F22" si="0">D10/C10</f>
        <v>0.39792757166666665</v>
      </c>
      <c r="G10" s="9"/>
    </row>
    <row r="11" spans="1:7" ht="31.5" x14ac:dyDescent="0.25">
      <c r="A11" s="9">
        <v>1</v>
      </c>
      <c r="B11" s="11" t="s">
        <v>45</v>
      </c>
      <c r="C11" s="15"/>
      <c r="D11" s="15"/>
      <c r="E11" s="15"/>
      <c r="F11" s="17"/>
      <c r="G11" s="9"/>
    </row>
    <row r="12" spans="1:7" ht="31.5" x14ac:dyDescent="0.25">
      <c r="A12" s="9">
        <v>2</v>
      </c>
      <c r="B12" s="11" t="s">
        <v>46</v>
      </c>
      <c r="C12" s="15"/>
      <c r="D12" s="15"/>
      <c r="E12" s="15"/>
      <c r="F12" s="17"/>
      <c r="G12" s="9"/>
    </row>
    <row r="13" spans="1:7" ht="33" customHeight="1" x14ac:dyDescent="0.25">
      <c r="A13" s="9">
        <v>3</v>
      </c>
      <c r="B13" s="11" t="s">
        <v>47</v>
      </c>
      <c r="C13" s="15">
        <v>331000000</v>
      </c>
      <c r="D13" s="15">
        <v>122788306</v>
      </c>
      <c r="E13" s="15">
        <f>D13</f>
        <v>122788306</v>
      </c>
      <c r="F13" s="17">
        <f t="shared" si="0"/>
        <v>0.37096164954682781</v>
      </c>
      <c r="G13" s="9"/>
    </row>
    <row r="14" spans="1:7" ht="19.5" customHeight="1" x14ac:dyDescent="0.25">
      <c r="A14" s="9">
        <v>4</v>
      </c>
      <c r="B14" s="11" t="s">
        <v>48</v>
      </c>
      <c r="C14" s="15">
        <v>186000000</v>
      </c>
      <c r="D14" s="15">
        <v>41140157</v>
      </c>
      <c r="E14" s="15">
        <f>D14</f>
        <v>41140157</v>
      </c>
      <c r="F14" s="17">
        <f t="shared" si="0"/>
        <v>0.22118363978494623</v>
      </c>
      <c r="G14" s="9"/>
    </row>
    <row r="15" spans="1:7" ht="20.25" customHeight="1" x14ac:dyDescent="0.25">
      <c r="A15" s="9">
        <v>5</v>
      </c>
      <c r="B15" s="11" t="s">
        <v>49</v>
      </c>
      <c r="C15" s="15"/>
      <c r="D15" s="15"/>
      <c r="E15" s="15"/>
      <c r="F15" s="17"/>
      <c r="G15" s="9"/>
    </row>
    <row r="16" spans="1:7" ht="18" customHeight="1" x14ac:dyDescent="0.25">
      <c r="A16" s="9">
        <v>6</v>
      </c>
      <c r="B16" s="11" t="s">
        <v>50</v>
      </c>
      <c r="C16" s="15">
        <f>890000000+116000000</f>
        <v>1006000000</v>
      </c>
      <c r="D16" s="15">
        <f>D17+36989000</f>
        <v>509382750</v>
      </c>
      <c r="E16" s="15">
        <f>D16</f>
        <v>509382750</v>
      </c>
      <c r="F16" s="17">
        <f t="shared" si="0"/>
        <v>0.50634468190854875</v>
      </c>
      <c r="G16" s="9"/>
    </row>
    <row r="17" spans="1:7" ht="18" customHeight="1" x14ac:dyDescent="0.25">
      <c r="A17" s="9"/>
      <c r="B17" s="12" t="s">
        <v>51</v>
      </c>
      <c r="C17" s="15">
        <v>890000000</v>
      </c>
      <c r="D17" s="15">
        <v>472393750</v>
      </c>
      <c r="E17" s="15">
        <f>D17</f>
        <v>472393750</v>
      </c>
      <c r="F17" s="17">
        <f t="shared" si="0"/>
        <v>0.53077949438202243</v>
      </c>
      <c r="G17" s="9"/>
    </row>
    <row r="18" spans="1:7" ht="15.75" x14ac:dyDescent="0.25">
      <c r="A18" s="9">
        <v>7</v>
      </c>
      <c r="B18" s="11" t="s">
        <v>52</v>
      </c>
      <c r="C18" s="15">
        <f>C20+C21+C22</f>
        <v>77000000</v>
      </c>
      <c r="D18" s="15">
        <f t="shared" ref="D18:E18" si="1">D20+D21+D22</f>
        <v>306566</v>
      </c>
      <c r="E18" s="15">
        <f t="shared" si="1"/>
        <v>306566</v>
      </c>
      <c r="F18" s="17">
        <f t="shared" si="0"/>
        <v>3.9813766233766238E-3</v>
      </c>
      <c r="G18" s="9"/>
    </row>
    <row r="19" spans="1:7" ht="15.75" x14ac:dyDescent="0.25">
      <c r="A19" s="13" t="s">
        <v>53</v>
      </c>
      <c r="B19" s="12" t="s">
        <v>54</v>
      </c>
      <c r="C19" s="15"/>
      <c r="D19" s="15"/>
      <c r="E19" s="15"/>
      <c r="F19" s="17"/>
      <c r="G19" s="9"/>
    </row>
    <row r="20" spans="1:7" ht="24" customHeight="1" x14ac:dyDescent="0.25">
      <c r="A20" s="13" t="s">
        <v>53</v>
      </c>
      <c r="B20" s="12" t="s">
        <v>55</v>
      </c>
      <c r="C20" s="15">
        <v>2000000</v>
      </c>
      <c r="D20" s="15">
        <v>306566</v>
      </c>
      <c r="E20" s="15">
        <f>D20</f>
        <v>306566</v>
      </c>
      <c r="F20" s="17">
        <f t="shared" si="0"/>
        <v>0.153283</v>
      </c>
      <c r="G20" s="9"/>
    </row>
    <row r="21" spans="1:7" ht="31.5" x14ac:dyDescent="0.25">
      <c r="A21" s="13" t="s">
        <v>53</v>
      </c>
      <c r="B21" s="12" t="s">
        <v>56</v>
      </c>
      <c r="C21" s="15">
        <v>35000000</v>
      </c>
      <c r="D21" s="15"/>
      <c r="E21" s="15"/>
      <c r="F21" s="18">
        <f t="shared" si="0"/>
        <v>0</v>
      </c>
      <c r="G21" s="9"/>
    </row>
    <row r="22" spans="1:7" ht="15.75" x14ac:dyDescent="0.25">
      <c r="A22" s="13" t="s">
        <v>53</v>
      </c>
      <c r="B22" s="12" t="s">
        <v>57</v>
      </c>
      <c r="C22" s="15">
        <v>40000000</v>
      </c>
      <c r="D22" s="15"/>
      <c r="E22" s="15"/>
      <c r="F22" s="18">
        <f t="shared" si="0"/>
        <v>0</v>
      </c>
      <c r="G22" s="9"/>
    </row>
    <row r="23" spans="1:7" ht="31.5" x14ac:dyDescent="0.25">
      <c r="A23" s="13" t="s">
        <v>53</v>
      </c>
      <c r="B23" s="12" t="s">
        <v>58</v>
      </c>
      <c r="C23" s="15"/>
      <c r="D23" s="15"/>
      <c r="E23" s="15"/>
      <c r="F23" s="9"/>
      <c r="G23" s="9"/>
    </row>
    <row r="24" spans="1:7" ht="15.75" x14ac:dyDescent="0.25">
      <c r="A24" s="9">
        <v>8</v>
      </c>
      <c r="B24" s="11" t="s">
        <v>59</v>
      </c>
      <c r="C24" s="15"/>
      <c r="D24" s="15"/>
      <c r="E24" s="15"/>
      <c r="F24" s="9"/>
      <c r="G24" s="9"/>
    </row>
    <row r="25" spans="1:7" ht="47.25" x14ac:dyDescent="0.25">
      <c r="A25" s="9">
        <v>9</v>
      </c>
      <c r="B25" s="11" t="s">
        <v>60</v>
      </c>
      <c r="C25" s="15"/>
      <c r="D25" s="15"/>
      <c r="E25" s="15"/>
      <c r="F25" s="9"/>
      <c r="G25" s="9"/>
    </row>
    <row r="26" spans="1:7" ht="15.75" x14ac:dyDescent="0.25">
      <c r="A26" s="9">
        <v>10</v>
      </c>
      <c r="B26" s="11" t="s">
        <v>61</v>
      </c>
      <c r="C26" s="15"/>
      <c r="D26" s="15"/>
      <c r="E26" s="15"/>
      <c r="F26" s="9"/>
      <c r="G26" s="9"/>
    </row>
    <row r="27" spans="1:7" ht="63" x14ac:dyDescent="0.25">
      <c r="A27" s="9">
        <v>11</v>
      </c>
      <c r="B27" s="11" t="s">
        <v>62</v>
      </c>
      <c r="C27" s="15"/>
      <c r="D27" s="15"/>
      <c r="E27" s="15"/>
      <c r="F27" s="9"/>
      <c r="G27" s="9"/>
    </row>
    <row r="28" spans="1:7" ht="47.25" x14ac:dyDescent="0.25">
      <c r="A28" s="9">
        <v>12</v>
      </c>
      <c r="B28" s="11" t="s">
        <v>63</v>
      </c>
      <c r="C28" s="15"/>
      <c r="D28" s="15"/>
      <c r="E28" s="15"/>
      <c r="F28" s="9"/>
      <c r="G28" s="9"/>
    </row>
    <row r="29" spans="1:7" ht="31.5" x14ac:dyDescent="0.25">
      <c r="A29" s="9" t="s">
        <v>53</v>
      </c>
      <c r="B29" s="12" t="s">
        <v>64</v>
      </c>
      <c r="C29" s="15"/>
      <c r="D29" s="15"/>
      <c r="E29" s="15"/>
      <c r="F29" s="9"/>
      <c r="G29" s="9"/>
    </row>
    <row r="30" spans="1:7" ht="47.25" x14ac:dyDescent="0.25">
      <c r="A30" s="9" t="s">
        <v>53</v>
      </c>
      <c r="B30" s="12" t="s">
        <v>65</v>
      </c>
      <c r="C30" s="15"/>
      <c r="D30" s="15"/>
      <c r="E30" s="15"/>
      <c r="F30" s="9"/>
      <c r="G30" s="9"/>
    </row>
    <row r="31" spans="1:7" ht="31.5" x14ac:dyDescent="0.25">
      <c r="A31" s="9">
        <v>13</v>
      </c>
      <c r="B31" s="11" t="s">
        <v>66</v>
      </c>
      <c r="C31" s="15"/>
      <c r="D31" s="15"/>
      <c r="E31" s="15"/>
      <c r="F31" s="9"/>
      <c r="G31" s="9"/>
    </row>
    <row r="32" spans="1:7" ht="15.75" x14ac:dyDescent="0.25">
      <c r="A32" s="9">
        <v>14</v>
      </c>
      <c r="B32" s="11" t="s">
        <v>67</v>
      </c>
      <c r="C32" s="15">
        <v>200000000</v>
      </c>
      <c r="D32" s="15">
        <v>42651850</v>
      </c>
      <c r="E32" s="15">
        <f>D32</f>
        <v>42651850</v>
      </c>
      <c r="F32" s="17">
        <f>D32/C32</f>
        <v>0.21325925000000001</v>
      </c>
      <c r="G32" s="9"/>
    </row>
    <row r="33" spans="1:7" ht="15.75" x14ac:dyDescent="0.25">
      <c r="A33" s="8" t="s">
        <v>11</v>
      </c>
      <c r="B33" s="10" t="s">
        <v>12</v>
      </c>
      <c r="C33" s="15"/>
      <c r="D33" s="15"/>
      <c r="E33" s="15"/>
      <c r="F33" s="9"/>
      <c r="G33" s="9"/>
    </row>
    <row r="34" spans="1:7" ht="15.75" x14ac:dyDescent="0.25">
      <c r="A34" s="8" t="s">
        <v>13</v>
      </c>
      <c r="B34" s="10" t="s">
        <v>14</v>
      </c>
      <c r="C34" s="15"/>
      <c r="D34" s="15"/>
      <c r="E34" s="15"/>
      <c r="F34" s="9"/>
      <c r="G34" s="9"/>
    </row>
    <row r="35" spans="1:7" ht="31.5" x14ac:dyDescent="0.25">
      <c r="A35" s="9">
        <v>1</v>
      </c>
      <c r="B35" s="11" t="s">
        <v>68</v>
      </c>
      <c r="C35" s="15"/>
      <c r="D35" s="15"/>
      <c r="E35" s="15"/>
      <c r="F35" s="9"/>
      <c r="G35" s="9"/>
    </row>
    <row r="36" spans="1:7" ht="15.75" x14ac:dyDescent="0.25">
      <c r="A36" s="9">
        <v>2</v>
      </c>
      <c r="B36" s="11" t="s">
        <v>69</v>
      </c>
      <c r="C36" s="15"/>
      <c r="D36" s="15"/>
      <c r="E36" s="15"/>
      <c r="F36" s="9"/>
      <c r="G36" s="9"/>
    </row>
    <row r="37" spans="1:7" ht="15.75" x14ac:dyDescent="0.25">
      <c r="A37" s="9">
        <v>3</v>
      </c>
      <c r="B37" s="11" t="s">
        <v>70</v>
      </c>
      <c r="C37" s="15"/>
      <c r="D37" s="15"/>
      <c r="E37" s="15"/>
      <c r="F37" s="9"/>
      <c r="G37" s="9"/>
    </row>
    <row r="38" spans="1:7" ht="31.5" x14ac:dyDescent="0.25">
      <c r="A38" s="9">
        <v>4</v>
      </c>
      <c r="B38" s="11" t="s">
        <v>71</v>
      </c>
      <c r="C38" s="15"/>
      <c r="D38" s="15"/>
      <c r="E38" s="15"/>
      <c r="F38" s="9"/>
      <c r="G38" s="9"/>
    </row>
    <row r="39" spans="1:7" ht="31.5" x14ac:dyDescent="0.25">
      <c r="A39" s="9">
        <v>5</v>
      </c>
      <c r="B39" s="11" t="s">
        <v>72</v>
      </c>
      <c r="C39" s="15"/>
      <c r="D39" s="15"/>
      <c r="E39" s="15"/>
      <c r="F39" s="9"/>
      <c r="G39" s="9"/>
    </row>
    <row r="40" spans="1:7" ht="31.5" x14ac:dyDescent="0.25">
      <c r="A40" s="9">
        <v>6</v>
      </c>
      <c r="B40" s="11" t="s">
        <v>73</v>
      </c>
      <c r="C40" s="15"/>
      <c r="D40" s="15"/>
      <c r="E40" s="15"/>
      <c r="F40" s="9"/>
      <c r="G40" s="9"/>
    </row>
    <row r="41" spans="1:7" ht="15.75" x14ac:dyDescent="0.25">
      <c r="A41" s="9">
        <v>7</v>
      </c>
      <c r="B41" s="11" t="s">
        <v>74</v>
      </c>
      <c r="C41" s="15"/>
      <c r="D41" s="15"/>
      <c r="E41" s="15"/>
      <c r="F41" s="9"/>
      <c r="G41" s="9"/>
    </row>
    <row r="42" spans="1:7" ht="15.75" x14ac:dyDescent="0.25">
      <c r="A42" s="8" t="s">
        <v>15</v>
      </c>
      <c r="B42" s="10" t="s">
        <v>16</v>
      </c>
      <c r="C42" s="15"/>
      <c r="D42" s="15"/>
      <c r="E42" s="15"/>
      <c r="F42" s="9"/>
      <c r="G42" s="9"/>
    </row>
    <row r="43" spans="1:7" ht="41.25" customHeight="1" x14ac:dyDescent="0.25">
      <c r="A43" s="8" t="s">
        <v>6</v>
      </c>
      <c r="B43" s="10" t="s">
        <v>75</v>
      </c>
      <c r="C43" s="15"/>
      <c r="D43" s="15"/>
      <c r="E43" s="15"/>
      <c r="F43" s="9"/>
      <c r="G43" s="9"/>
    </row>
    <row r="44" spans="1:7" ht="15.75" x14ac:dyDescent="0.25">
      <c r="A44" s="9">
        <v>1</v>
      </c>
      <c r="B44" s="11" t="s">
        <v>76</v>
      </c>
      <c r="C44" s="15"/>
      <c r="D44" s="15"/>
      <c r="E44" s="15"/>
      <c r="F44" s="9"/>
      <c r="G44" s="9"/>
    </row>
    <row r="45" spans="1:7" ht="15.75" x14ac:dyDescent="0.25">
      <c r="A45" s="9">
        <v>2</v>
      </c>
      <c r="B45" s="11" t="s">
        <v>77</v>
      </c>
      <c r="C45" s="15"/>
      <c r="D45" s="15"/>
      <c r="E45" s="15"/>
      <c r="F45" s="9"/>
      <c r="G45" s="9"/>
    </row>
    <row r="46" spans="1:7" ht="15.75" x14ac:dyDescent="0.25">
      <c r="A46" s="9">
        <v>3</v>
      </c>
      <c r="B46" s="11" t="s">
        <v>78</v>
      </c>
      <c r="C46" s="15"/>
      <c r="D46" s="15"/>
      <c r="E46" s="15"/>
      <c r="F46" s="9"/>
      <c r="G46" s="9"/>
    </row>
    <row r="47" spans="1:7" ht="31.5" x14ac:dyDescent="0.25">
      <c r="A47" s="8" t="s">
        <v>29</v>
      </c>
      <c r="B47" s="10" t="s">
        <v>79</v>
      </c>
      <c r="C47" s="15"/>
      <c r="D47" s="15"/>
      <c r="E47" s="15"/>
      <c r="F47" s="9"/>
      <c r="G47" s="9"/>
    </row>
    <row r="48" spans="1:7" ht="31.5" x14ac:dyDescent="0.25">
      <c r="A48" s="9">
        <v>1</v>
      </c>
      <c r="B48" s="11" t="s">
        <v>80</v>
      </c>
      <c r="C48" s="15"/>
      <c r="D48" s="15"/>
      <c r="E48" s="15"/>
      <c r="F48" s="9"/>
      <c r="G48" s="9"/>
    </row>
    <row r="49" spans="1:7" ht="31.5" x14ac:dyDescent="0.25">
      <c r="A49" s="9">
        <v>2</v>
      </c>
      <c r="B49" s="11" t="s">
        <v>81</v>
      </c>
      <c r="C49" s="15"/>
      <c r="D49" s="15"/>
      <c r="E49" s="15"/>
      <c r="F49" s="9"/>
      <c r="G49" s="9"/>
    </row>
    <row r="50" spans="1:7" ht="15.75" x14ac:dyDescent="0.25">
      <c r="A50" s="9">
        <v>3</v>
      </c>
      <c r="B50" s="11" t="s">
        <v>19</v>
      </c>
      <c r="C50" s="15"/>
      <c r="D50" s="15"/>
      <c r="E50" s="15"/>
      <c r="F50" s="9"/>
      <c r="G50" s="9"/>
    </row>
  </sheetData>
  <mergeCells count="10">
    <mergeCell ref="E1:F1"/>
    <mergeCell ref="A4:G4"/>
    <mergeCell ref="A6:A7"/>
    <mergeCell ref="B6:B7"/>
    <mergeCell ref="C6:C7"/>
    <mergeCell ref="D6:E6"/>
    <mergeCell ref="F6:G6"/>
    <mergeCell ref="A1:B1"/>
    <mergeCell ref="A3:G3"/>
    <mergeCell ref="E5:G5"/>
  </mergeCells>
  <pageMargins left="0.7" right="0.2" top="0.5" bottom="0.5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0" workbookViewId="0">
      <selection activeCell="F15" sqref="F15"/>
    </sheetView>
  </sheetViews>
  <sheetFormatPr defaultRowHeight="15.75" x14ac:dyDescent="0.25"/>
  <cols>
    <col min="1" max="1" width="5.140625" style="22" customWidth="1"/>
    <col min="2" max="2" width="25.140625" style="1" customWidth="1"/>
    <col min="3" max="3" width="16.5703125" style="1" bestFit="1" customWidth="1"/>
    <col min="4" max="5" width="15.42578125" style="1" bestFit="1" customWidth="1"/>
    <col min="6" max="6" width="16.5703125" style="1" bestFit="1" customWidth="1"/>
    <col min="7" max="7" width="10.7109375" style="1" customWidth="1"/>
    <col min="8" max="8" width="9.140625" style="1"/>
    <col min="9" max="9" width="19.140625" style="1" customWidth="1"/>
    <col min="10" max="16384" width="9.140625" style="1"/>
  </cols>
  <sheetData>
    <row r="1" spans="1:9" ht="42.75" customHeight="1" x14ac:dyDescent="0.25">
      <c r="A1" s="47" t="str">
        <f>'55'!A1:B1</f>
        <v>UBND XÃ HIỆP LỰC</v>
      </c>
      <c r="B1" s="47"/>
      <c r="E1" s="43" t="s">
        <v>109</v>
      </c>
      <c r="F1" s="43"/>
      <c r="G1" s="43"/>
    </row>
    <row r="2" spans="1:9" ht="19.5" customHeight="1" x14ac:dyDescent="0.25">
      <c r="A2" s="20"/>
      <c r="B2" s="2"/>
      <c r="F2" s="2"/>
      <c r="G2" s="2"/>
    </row>
    <row r="3" spans="1:9" ht="18.75" x14ac:dyDescent="0.25">
      <c r="A3" s="40" t="s">
        <v>104</v>
      </c>
      <c r="B3" s="40"/>
      <c r="C3" s="40"/>
      <c r="D3" s="40"/>
      <c r="E3" s="40"/>
      <c r="F3" s="40"/>
      <c r="G3" s="40"/>
    </row>
    <row r="4" spans="1:9" x14ac:dyDescent="0.25">
      <c r="A4" s="46" t="str">
        <f>'55'!chuong_pl_83_name_name</f>
        <v>(Kèm theo Báo cáo số 129/BC-UBND ngày  10  tháng 4 năm 2026 của UBND xã Hiệp Lực)</v>
      </c>
      <c r="B4" s="46"/>
      <c r="C4" s="46"/>
      <c r="D4" s="46"/>
      <c r="E4" s="46"/>
      <c r="F4" s="46"/>
      <c r="G4" s="46"/>
    </row>
    <row r="5" spans="1:9" x14ac:dyDescent="0.25">
      <c r="A5" s="21"/>
      <c r="F5" s="48" t="s">
        <v>112</v>
      </c>
      <c r="G5" s="48"/>
    </row>
    <row r="6" spans="1:9" x14ac:dyDescent="0.25">
      <c r="A6" s="44" t="s">
        <v>0</v>
      </c>
      <c r="B6" s="44" t="s">
        <v>1</v>
      </c>
      <c r="C6" s="44" t="s">
        <v>2</v>
      </c>
      <c r="D6" s="44" t="s">
        <v>3</v>
      </c>
      <c r="E6" s="44"/>
      <c r="F6" s="44" t="s">
        <v>82</v>
      </c>
      <c r="G6" s="44"/>
    </row>
    <row r="7" spans="1:9" ht="31.5" x14ac:dyDescent="0.25">
      <c r="A7" s="44"/>
      <c r="B7" s="44"/>
      <c r="C7" s="44"/>
      <c r="D7" s="8" t="s">
        <v>100</v>
      </c>
      <c r="E7" s="8" t="s">
        <v>101</v>
      </c>
      <c r="F7" s="8" t="s">
        <v>2</v>
      </c>
      <c r="G7" s="8" t="s">
        <v>4</v>
      </c>
    </row>
    <row r="8" spans="1:9" x14ac:dyDescent="0.25">
      <c r="A8" s="9" t="s">
        <v>5</v>
      </c>
      <c r="B8" s="9" t="s">
        <v>6</v>
      </c>
      <c r="C8" s="9">
        <v>1</v>
      </c>
      <c r="D8" s="9">
        <v>2</v>
      </c>
      <c r="E8" s="9">
        <v>3</v>
      </c>
      <c r="F8" s="9" t="s">
        <v>7</v>
      </c>
      <c r="G8" s="9">
        <v>5</v>
      </c>
    </row>
    <row r="9" spans="1:9" ht="27" customHeight="1" x14ac:dyDescent="0.25">
      <c r="A9" s="9"/>
      <c r="B9" s="34" t="s">
        <v>30</v>
      </c>
      <c r="C9" s="23">
        <f>C10+C25</f>
        <v>100632000000</v>
      </c>
      <c r="D9" s="23">
        <f t="shared" ref="D9:E9" si="0">D10+D25</f>
        <v>18033432751</v>
      </c>
      <c r="E9" s="23">
        <f t="shared" si="0"/>
        <v>18033432751</v>
      </c>
      <c r="F9" s="19">
        <f>E9/C9</f>
        <v>0.17920177230900708</v>
      </c>
      <c r="G9" s="9"/>
      <c r="I9" s="24"/>
    </row>
    <row r="10" spans="1:9" ht="27" customHeight="1" x14ac:dyDescent="0.25">
      <c r="A10" s="8" t="s">
        <v>5</v>
      </c>
      <c r="B10" s="10" t="s">
        <v>83</v>
      </c>
      <c r="C10" s="23">
        <f>C12+C15+C22</f>
        <v>97361000000</v>
      </c>
      <c r="D10" s="23">
        <f t="shared" ref="D10:E10" si="1">D12+D15+D22</f>
        <v>17295094759</v>
      </c>
      <c r="E10" s="23">
        <f t="shared" si="1"/>
        <v>17295094759</v>
      </c>
      <c r="F10" s="19">
        <f t="shared" ref="F10:F29" si="2">E10/C10</f>
        <v>0.17763883648483478</v>
      </c>
      <c r="G10" s="9"/>
    </row>
    <row r="11" spans="1:9" ht="27" customHeight="1" x14ac:dyDescent="0.25">
      <c r="A11" s="8" t="s">
        <v>9</v>
      </c>
      <c r="B11" s="10" t="s">
        <v>32</v>
      </c>
      <c r="C11" s="16">
        <f>C12</f>
        <v>2031000000</v>
      </c>
      <c r="D11" s="16">
        <f t="shared" ref="D11:E11" si="3">D12</f>
        <v>0</v>
      </c>
      <c r="E11" s="16">
        <f t="shared" si="3"/>
        <v>0</v>
      </c>
      <c r="F11" s="17"/>
      <c r="G11" s="9"/>
      <c r="I11" s="25"/>
    </row>
    <row r="12" spans="1:9" ht="41.25" customHeight="1" x14ac:dyDescent="0.25">
      <c r="A12" s="8">
        <v>1</v>
      </c>
      <c r="B12" s="11" t="s">
        <v>84</v>
      </c>
      <c r="C12" s="15">
        <f>2031000000</f>
        <v>2031000000</v>
      </c>
      <c r="D12" s="15"/>
      <c r="E12" s="15"/>
      <c r="F12" s="17">
        <f t="shared" si="2"/>
        <v>0</v>
      </c>
      <c r="G12" s="9"/>
    </row>
    <row r="13" spans="1:9" ht="41.25" customHeight="1" x14ac:dyDescent="0.25">
      <c r="A13" s="9">
        <v>2</v>
      </c>
      <c r="B13" s="11" t="s">
        <v>85</v>
      </c>
      <c r="C13" s="15"/>
      <c r="D13" s="15"/>
      <c r="E13" s="15"/>
      <c r="F13" s="17"/>
      <c r="G13" s="9"/>
    </row>
    <row r="14" spans="1:9" ht="27" customHeight="1" x14ac:dyDescent="0.25">
      <c r="A14" s="8" t="s">
        <v>11</v>
      </c>
      <c r="B14" s="10" t="s">
        <v>36</v>
      </c>
      <c r="C14" s="15"/>
      <c r="D14" s="15"/>
      <c r="E14" s="15"/>
      <c r="F14" s="17"/>
      <c r="G14" s="9"/>
    </row>
    <row r="15" spans="1:9" ht="21" customHeight="1" x14ac:dyDescent="0.25">
      <c r="A15" s="8" t="s">
        <v>13</v>
      </c>
      <c r="B15" s="10" t="s">
        <v>33</v>
      </c>
      <c r="C15" s="23">
        <f>67477000000+26080000000</f>
        <v>93557000000</v>
      </c>
      <c r="D15" s="23">
        <f>17260432751-738337992</f>
        <v>16522094759</v>
      </c>
      <c r="E15" s="23">
        <f>D15</f>
        <v>16522094759</v>
      </c>
      <c r="F15" s="19">
        <f t="shared" si="2"/>
        <v>0.17659923639064956</v>
      </c>
      <c r="G15" s="9"/>
    </row>
    <row r="16" spans="1:9" x14ac:dyDescent="0.25">
      <c r="A16" s="9"/>
      <c r="B16" s="12" t="s">
        <v>86</v>
      </c>
      <c r="C16" s="14"/>
      <c r="D16" s="14"/>
      <c r="E16" s="14"/>
      <c r="F16" s="17"/>
      <c r="G16" s="9"/>
    </row>
    <row r="17" spans="1:7" ht="34.5" customHeight="1" x14ac:dyDescent="0.25">
      <c r="A17" s="9"/>
      <c r="B17" s="12" t="s">
        <v>87</v>
      </c>
      <c r="C17" s="14">
        <f>41752000000+12371000000</f>
        <v>54123000000</v>
      </c>
      <c r="D17" s="14">
        <v>9273548612</v>
      </c>
      <c r="E17" s="14">
        <f>D17</f>
        <v>9273548612</v>
      </c>
      <c r="F17" s="17">
        <f t="shared" si="2"/>
        <v>0.17134210247029913</v>
      </c>
      <c r="G17" s="9"/>
    </row>
    <row r="18" spans="1:7" ht="51.75" customHeight="1" x14ac:dyDescent="0.25">
      <c r="A18" s="9"/>
      <c r="B18" s="12" t="s">
        <v>88</v>
      </c>
      <c r="C18" s="14">
        <v>414000000</v>
      </c>
      <c r="D18" s="14"/>
      <c r="E18" s="14"/>
      <c r="F18" s="17">
        <f t="shared" si="2"/>
        <v>0</v>
      </c>
      <c r="G18" s="9"/>
    </row>
    <row r="19" spans="1:7" x14ac:dyDescent="0.25">
      <c r="A19" s="8" t="s">
        <v>15</v>
      </c>
      <c r="B19" s="10" t="s">
        <v>34</v>
      </c>
      <c r="C19" s="14"/>
      <c r="D19" s="14"/>
      <c r="E19" s="14"/>
      <c r="F19" s="17"/>
      <c r="G19" s="9"/>
    </row>
    <row r="20" spans="1:7" x14ac:dyDescent="0.25">
      <c r="A20" s="8" t="s">
        <v>27</v>
      </c>
      <c r="B20" s="10" t="s">
        <v>35</v>
      </c>
      <c r="C20" s="14"/>
      <c r="D20" s="14"/>
      <c r="E20" s="14"/>
      <c r="F20" s="17"/>
      <c r="G20" s="9"/>
    </row>
    <row r="21" spans="1:7" ht="41.25" customHeight="1" x14ac:dyDescent="0.25">
      <c r="A21" s="8" t="s">
        <v>89</v>
      </c>
      <c r="B21" s="10" t="s">
        <v>37</v>
      </c>
      <c r="C21" s="14"/>
      <c r="D21" s="14"/>
      <c r="E21" s="14"/>
      <c r="F21" s="17"/>
      <c r="G21" s="9"/>
    </row>
    <row r="22" spans="1:7" ht="41.25" customHeight="1" x14ac:dyDescent="0.25">
      <c r="A22" s="8" t="s">
        <v>90</v>
      </c>
      <c r="B22" s="10" t="s">
        <v>91</v>
      </c>
      <c r="C22" s="23">
        <v>1773000000</v>
      </c>
      <c r="D22" s="16">
        <v>773000000</v>
      </c>
      <c r="E22" s="15">
        <f>D22</f>
        <v>773000000</v>
      </c>
      <c r="F22" s="17">
        <f t="shared" si="2"/>
        <v>0.43598420755781164</v>
      </c>
      <c r="G22" s="9"/>
    </row>
    <row r="23" spans="1:7" ht="41.25" customHeight="1" x14ac:dyDescent="0.25">
      <c r="A23" s="8" t="s">
        <v>92</v>
      </c>
      <c r="B23" s="10" t="s">
        <v>93</v>
      </c>
      <c r="C23" s="14"/>
      <c r="D23" s="14"/>
      <c r="E23" s="14"/>
      <c r="F23" s="17"/>
      <c r="G23" s="9"/>
    </row>
    <row r="24" spans="1:7" ht="41.25" customHeight="1" x14ac:dyDescent="0.25">
      <c r="A24" s="8" t="s">
        <v>94</v>
      </c>
      <c r="B24" s="10" t="s">
        <v>39</v>
      </c>
      <c r="C24" s="14"/>
      <c r="D24" s="14"/>
      <c r="E24" s="14"/>
      <c r="F24" s="17"/>
      <c r="G24" s="9"/>
    </row>
    <row r="25" spans="1:7" ht="57" customHeight="1" x14ac:dyDescent="0.25">
      <c r="A25" s="8" t="s">
        <v>6</v>
      </c>
      <c r="B25" s="10" t="s">
        <v>95</v>
      </c>
      <c r="C25" s="26">
        <f>C27+C26+C30</f>
        <v>3271000000</v>
      </c>
      <c r="D25" s="26">
        <f t="shared" ref="D25:E25" si="4">D27+D26+D30</f>
        <v>738337992</v>
      </c>
      <c r="E25" s="26">
        <f t="shared" si="4"/>
        <v>738337992</v>
      </c>
      <c r="F25" s="19">
        <f t="shared" si="2"/>
        <v>0.22572240660348517</v>
      </c>
      <c r="G25" s="9"/>
    </row>
    <row r="26" spans="1:7" ht="55.5" customHeight="1" x14ac:dyDescent="0.25">
      <c r="A26" s="9">
        <v>1</v>
      </c>
      <c r="B26" s="11" t="s">
        <v>96</v>
      </c>
      <c r="C26" s="27"/>
      <c r="D26" s="14"/>
      <c r="E26" s="14"/>
      <c r="F26" s="17"/>
      <c r="G26" s="9"/>
    </row>
    <row r="27" spans="1:7" ht="41.25" customHeight="1" x14ac:dyDescent="0.25">
      <c r="A27" s="9">
        <v>2</v>
      </c>
      <c r="B27" s="11" t="s">
        <v>97</v>
      </c>
      <c r="C27" s="27">
        <f>C28+C29</f>
        <v>3271000000</v>
      </c>
      <c r="D27" s="27">
        <f t="shared" ref="D27:E27" si="5">D28+D29</f>
        <v>738337992</v>
      </c>
      <c r="E27" s="27">
        <f t="shared" si="5"/>
        <v>738337992</v>
      </c>
      <c r="F27" s="17">
        <f t="shared" si="2"/>
        <v>0.22572240660348517</v>
      </c>
      <c r="G27" s="9"/>
    </row>
    <row r="28" spans="1:7" ht="53.25" customHeight="1" x14ac:dyDescent="0.25">
      <c r="A28" s="9"/>
      <c r="B28" s="11" t="s">
        <v>105</v>
      </c>
      <c r="C28" s="27">
        <v>3000000000</v>
      </c>
      <c r="D28" s="15">
        <v>738337992</v>
      </c>
      <c r="E28" s="15">
        <f>D28</f>
        <v>738337992</v>
      </c>
      <c r="F28" s="17">
        <f t="shared" si="2"/>
        <v>0.24611266400000001</v>
      </c>
      <c r="G28" s="9"/>
    </row>
    <row r="29" spans="1:7" ht="41.25" customHeight="1" x14ac:dyDescent="0.25">
      <c r="A29" s="9"/>
      <c r="B29" s="11" t="s">
        <v>106</v>
      </c>
      <c r="C29" s="27">
        <v>271000000</v>
      </c>
      <c r="D29" s="14"/>
      <c r="E29" s="14"/>
      <c r="F29" s="17">
        <f t="shared" si="2"/>
        <v>0</v>
      </c>
      <c r="G29" s="9"/>
    </row>
    <row r="30" spans="1:7" ht="41.25" customHeight="1" x14ac:dyDescent="0.25">
      <c r="A30" s="9">
        <v>3</v>
      </c>
      <c r="B30" s="11" t="s">
        <v>98</v>
      </c>
      <c r="C30" s="14"/>
      <c r="D30" s="14"/>
      <c r="E30" s="14"/>
      <c r="F30" s="9"/>
      <c r="G30" s="9"/>
    </row>
  </sheetData>
  <mergeCells count="10">
    <mergeCell ref="A1:B1"/>
    <mergeCell ref="A3:G3"/>
    <mergeCell ref="F5:G5"/>
    <mergeCell ref="E1:G1"/>
    <mergeCell ref="A4:G4"/>
    <mergeCell ref="A6:A7"/>
    <mergeCell ref="B6:B7"/>
    <mergeCell ref="C6:C7"/>
    <mergeCell ref="D6:E6"/>
    <mergeCell ref="F6:G6"/>
  </mergeCells>
  <pageMargins left="0.45" right="0.2" top="0.5" bottom="0.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54</vt:lpstr>
      <vt:lpstr>55</vt:lpstr>
      <vt:lpstr>56</vt:lpstr>
      <vt:lpstr>'54'!chuong_pl_82</vt:lpstr>
      <vt:lpstr>'54'!chuong_pl_82_name</vt:lpstr>
      <vt:lpstr>'54'!chuong_pl_82_name_name</vt:lpstr>
      <vt:lpstr>'55'!chuong_pl_83</vt:lpstr>
      <vt:lpstr>'55'!chuong_pl_83_name</vt:lpstr>
      <vt:lpstr>'55'!chuong_pl_83_name_name</vt:lpstr>
      <vt:lpstr>'56'!chuong_pl_84</vt:lpstr>
      <vt:lpstr>'56'!chuong_pl_84_name</vt:lpstr>
      <vt:lpstr>'56'!chuong_pl_84_name_name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</dc:creator>
  <cp:lastModifiedBy>FPT</cp:lastModifiedBy>
  <cp:lastPrinted>2026-04-10T04:36:24Z</cp:lastPrinted>
  <dcterms:created xsi:type="dcterms:W3CDTF">2026-04-09T09:26:49Z</dcterms:created>
  <dcterms:modified xsi:type="dcterms:W3CDTF">2026-04-10T07:12:21Z</dcterms:modified>
</cp:coreProperties>
</file>